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600"/>
  </bookViews>
  <sheets>
    <sheet name="Лист1" sheetId="1" r:id="rId1"/>
  </sheets>
  <definedNames>
    <definedName name="_xlnm.Print_Titles" localSheetId="0">Лист1!$5:$5</definedName>
    <definedName name="_xlnm.Print_Area" localSheetId="0">Лист1!$A$1:$E$40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E19" i="1" l="1"/>
  <c r="D19" i="1"/>
  <c r="C19" i="1"/>
  <c r="E35" i="1" l="1"/>
  <c r="D35" i="1"/>
  <c r="C35" i="1"/>
  <c r="E33" i="1"/>
  <c r="D33" i="1"/>
  <c r="C33" i="1"/>
  <c r="E38" i="1"/>
  <c r="E37" i="1" s="1"/>
  <c r="D38" i="1"/>
  <c r="D37" i="1" s="1"/>
  <c r="C38" i="1"/>
  <c r="C37" i="1" s="1"/>
  <c r="E32" i="1" l="1"/>
  <c r="C32" i="1"/>
  <c r="D32" i="1"/>
  <c r="C15" i="1"/>
  <c r="D15" i="1"/>
  <c r="E15" i="1"/>
  <c r="C10" i="1" l="1"/>
  <c r="D10" i="1"/>
  <c r="E10" i="1"/>
  <c r="C14" i="1"/>
  <c r="C25" i="1" s="1"/>
  <c r="D14" i="1"/>
  <c r="D25" i="1" s="1"/>
  <c r="E14" i="1"/>
  <c r="E25" i="1" s="1"/>
  <c r="C18" i="1"/>
  <c r="C17" i="1" s="1"/>
  <c r="D18" i="1"/>
  <c r="D29" i="1" s="1"/>
  <c r="E18" i="1"/>
  <c r="E29" i="1" s="1"/>
  <c r="C29" i="1" l="1"/>
  <c r="C28" i="1" s="1"/>
  <c r="C27" i="1" s="1"/>
  <c r="C26" i="1" s="1"/>
  <c r="E28" i="1"/>
  <c r="E27" i="1" s="1"/>
  <c r="E26" i="1" s="1"/>
  <c r="D28" i="1"/>
  <c r="D27" i="1" s="1"/>
  <c r="D26" i="1" s="1"/>
  <c r="D24" i="1"/>
  <c r="D23" i="1" s="1"/>
  <c r="D22" i="1" s="1"/>
  <c r="C13" i="1"/>
  <c r="C12" i="1" s="1"/>
  <c r="E24" i="1"/>
  <c r="E23" i="1" s="1"/>
  <c r="E22" i="1" s="1"/>
  <c r="C24" i="1"/>
  <c r="C23" i="1" s="1"/>
  <c r="C22" i="1" s="1"/>
  <c r="C7" i="1"/>
  <c r="C31" i="1"/>
  <c r="C30" i="1" s="1"/>
  <c r="D31" i="1"/>
  <c r="D30" i="1" s="1"/>
  <c r="E17" i="1"/>
  <c r="E13" i="1" s="1"/>
  <c r="E12" i="1" s="1"/>
  <c r="E7" i="1"/>
  <c r="E31" i="1"/>
  <c r="E30" i="1" s="1"/>
  <c r="D7" i="1"/>
  <c r="D17" i="1"/>
  <c r="D13" i="1" s="1"/>
  <c r="D12" i="1" s="1"/>
  <c r="E21" i="1" l="1"/>
  <c r="C21" i="1"/>
  <c r="D21" i="1"/>
  <c r="E40" i="1" l="1"/>
  <c r="E6" i="1"/>
  <c r="D6" i="1"/>
  <c r="D40" i="1"/>
  <c r="C40" i="1"/>
  <c r="C6" i="1"/>
</calcChain>
</file>

<file path=xl/sharedStrings.xml><?xml version="1.0" encoding="utf-8"?>
<sst xmlns="http://schemas.openxmlformats.org/spreadsheetml/2006/main" count="77" uniqueCount="77">
  <si>
    <t>Код</t>
  </si>
  <si>
    <t>Наименование</t>
  </si>
  <si>
    <t>Сумма, тыс.руб.</t>
  </si>
  <si>
    <t>000 01 02 00 00 00 0000 000</t>
  </si>
  <si>
    <t>Кредиты кредитных организаций в валюте Российской Федерации</t>
  </si>
  <si>
    <t>000 01 02 00 00 00 0000 700</t>
  </si>
  <si>
    <t>000 01 02 00 00 02 0000 710</t>
  </si>
  <si>
    <t>000 01 02 00 00 00 0000 800</t>
  </si>
  <si>
    <t>000 01 02 00 00 02 0000 810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</si>
  <si>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</si>
  <si>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000 01 03 00 00 00 0000 000</t>
  </si>
  <si>
    <t>000 01 03 01 00 00 0000 700</t>
  </si>
  <si>
    <t>000 01 03 01 00 02 0000 710</t>
  </si>
  <si>
    <t>000 01 03 01 00 02 0001 710</t>
  </si>
  <si>
    <t>000 01 03 01 00 00 0000 800</t>
  </si>
  <si>
    <t>000 01 03 01 00 02 0000 810</t>
  </si>
  <si>
    <t>000 01 03 01 00 02 0001 810</t>
  </si>
  <si>
    <t>000 01 03 01 00 02 0002 810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</si>
  <si>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</si>
  <si>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</si>
  <si>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</si>
  <si>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</si>
  <si>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</si>
  <si>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000 01 05 02 01 02 0000 510</t>
  </si>
  <si>
    <t>Увеличение прочих остатков денежных средств бюджетов субъектов Российской Федерации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</si>
  <si>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</si>
  <si>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</si>
  <si>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</si>
  <si>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</si>
  <si>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000 01 05 02 01 02 0000 610</t>
  </si>
  <si>
    <t>Уменьшение прочих остатков денежных средств бюджетов субъектов Российской Федерации</t>
  </si>
  <si>
    <t>000 01 06 00 00 00 0000 000</t>
  </si>
  <si>
    <t>Иные источники внутреннего финансирования дефицитов бюджетов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</si>
  <si>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</si>
  <si>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</si>
  <si>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</si>
  <si>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</si>
  <si>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000 01 06 05 01 02 0000 640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</si>
  <si>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</si>
  <si>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</si>
  <si>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</si>
  <si>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</si>
  <si>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</si>
  <si>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</si>
  <si>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</si>
  <si>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Итого источники финансирования дефицита областного бюджета Тверской области</t>
  </si>
  <si>
    <t>2021 год</t>
  </si>
  <si>
    <t>2022 год</t>
  </si>
  <si>
    <r>
      <t>Погашение бюджетами субъектов Российской Федерации кредитов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из других бюджетов бюджетной системы Российской Федерации в валюте Российской Федерации</t>
    </r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</si>
  <si>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</si>
  <si>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Бюджетные кредиты из других бюджетов бюджетной системы Российской Федерации </t>
  </si>
  <si>
    <t>Изменение остатков средств на счетах по учету средств бюджетов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</si>
  <si>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</si>
  <si>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000 01 06 05 02 00 0000 500
</t>
  </si>
  <si>
    <t>Возврат бюджетных кредитов, предоставленных юридическим лицам в валюте Российской Федерации</t>
  </si>
  <si>
    <t xml:space="preserve">000 01 06 05 01 00 0000 600
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</si>
  <si>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</si>
  <si>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000 01 06 05 02 00 0000 600
</t>
  </si>
  <si>
    <t>Уменьшение прочих остатков денежных средств бюджетов</t>
  </si>
  <si>
    <t>000 01 05 02 01 00 0000 610</t>
  </si>
  <si>
    <t>Увеличение прочих остатков денежных средств бюджетов</t>
  </si>
  <si>
    <t>000 01 05 02 01 00 0000 510</t>
  </si>
  <si>
    <t>Погашение кредитов, предоставленных кредитными организациями в валюте Российской Федерации</t>
  </si>
  <si>
    <r>
      <t xml:space="preserve">Приложение 1 </t>
    </r>
    <r>
      <rPr>
        <sz val="11"/>
        <rFont val="Times New Roman"/>
        <family val="1"/>
        <charset val="204"/>
      </rPr>
      <t xml:space="preserve">
к закону Тверской области 
«Об областном бюджете Тверской области на 2021 год
 и на плановый период 2022 и 2023 годов»</t>
    </r>
  </si>
  <si>
    <t>Источники финансирования дефицита  
областного бюджета Тверской области на 2021 год и на плановый период 2022 и 2023 годов</t>
  </si>
  <si>
    <t>2023 год</t>
  </si>
  <si>
    <t>000 01 00 00 00 00 0000 000</t>
  </si>
  <si>
    <t>Источники внутреннего финансирования дефицитов бюджетов</t>
  </si>
  <si>
    <t>000 01 03 01 00 00 0000 000</t>
  </si>
  <si>
    <t>Бюджетные кредиты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</si>
  <si>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</si>
  <si>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субъектов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</si>
  <si>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</si>
  <si>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 бюджетами субъектов Российской Федерации в валюте Российской Федерации</t>
  </si>
  <si>
    <t>Привлечение кредитов за счет средств федерального бюджета на пополнение остатка средств на едином счете бюджета</t>
  </si>
  <si>
    <t>Погашение кредитов, предоставленных за счет средств федерального бюджета на пополнение остатка средств на едином счете бюджета</t>
  </si>
  <si>
    <t>Погашение кредитов, предоставленных за счет средств федерального бюджета для частичного покрытия дефицита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</si>
</sst>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_р_._-;\-* #,##0.0_р_._-;_-* &quot;-&quot;?_р_._-;_-@_-"/>
    <numFmt numFmtId="166" formatCode="_-* #,##0.0\ _₽_-;\-* #,##0.0\ _₽_-;_-* &quot;-&quot;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165" fontId="2" fillId="2" borderId="2" xfId="1" applyNumberFormat="1" applyFont="1" applyFill="1" applyBorder="1" applyAlignment="1">
      <alignment horizontal="right" vertical="top" wrapText="1" indent="1"/>
    </xf>
    <xf numFmtId="0" fontId="3" fillId="2" borderId="2" xfId="0" applyFont="1" applyFill="1" applyBorder="1" applyAlignment="1">
      <alignment horizontal="center" vertical="top" wrapText="1"/>
    </xf>
    <xf numFmtId="165" fontId="3" fillId="2" borderId="2" xfId="1" applyNumberFormat="1" applyFont="1" applyFill="1" applyBorder="1" applyAlignment="1">
      <alignment horizontal="right" vertical="top" wrapText="1" indent="1"/>
    </xf>
    <xf numFmtId="165" fontId="3" fillId="3" borderId="2" xfId="1" applyNumberFormat="1" applyFont="1" applyFill="1" applyBorder="1" applyAlignment="1">
      <alignment horizontal="right" vertical="top" wrapText="1" indent="1"/>
    </xf>
    <xf numFmtId="165" fontId="3" fillId="2" borderId="2" xfId="1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1"/>
    </xf>
    <xf numFmtId="165" fontId="3" fillId="3" borderId="2" xfId="1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 indent="1"/>
    </xf>
    <xf numFmtId="165" fontId="2" fillId="3" borderId="2" xfId="1" applyNumberFormat="1" applyFont="1" applyFill="1" applyBorder="1" applyAlignment="1">
      <alignment horizontal="right" vertical="top" wrapText="1" indent="1"/>
    </xf>
    <xf numFmtId="0" fontId="0" fillId="3" borderId="0" xfId="0" applyFill="1"/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 indent="1"/>
    </xf>
    <xf numFmtId="165" fontId="2" fillId="3" borderId="2" xfId="1" applyNumberFormat="1" applyFont="1" applyFill="1" applyBorder="1" applyAlignment="1">
      <alignment horizontal="right" vertical="center" wrapText="1" indent="1"/>
    </xf>
    <xf numFmtId="0" fontId="8" fillId="2" borderId="2" xfId="0" applyFont="1" applyFill="1" applyBorder="1" applyAlignment="1">
      <alignment horizontal="left" vertical="top" wrapText="1" indent="1"/>
    </xf>
    <xf numFmtId="0" fontId="0" fillId="3" borderId="0" xfId="0" applyFont="1" applyFill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top"/>
    </xf>
    <xf numFmtId="0" fontId="7" fillId="3" borderId="0" xfId="0" applyFont="1" applyFill="1"/>
    <xf numFmtId="0" fontId="8" fillId="3" borderId="2" xfId="0" applyFont="1" applyFill="1" applyBorder="1" applyAlignment="1">
      <alignment horizontal="left" vertical="top" wrapText="1" indent="1"/>
    </xf>
    <xf numFmtId="166" fontId="0" fillId="0" borderId="0" xfId="0" applyNumberFormat="1"/>
    <xf numFmtId="165" fontId="2" fillId="0" borderId="2" xfId="1" applyNumberFormat="1" applyFont="1" applyFill="1" applyBorder="1" applyAlignment="1">
      <alignment horizontal="right" vertical="top" wrapText="1" indent="1"/>
    </xf>
    <xf numFmtId="165" fontId="3" fillId="0" borderId="2" xfId="1" applyNumberFormat="1" applyFont="1" applyFill="1" applyBorder="1" applyAlignment="1">
      <alignment horizontal="right" vertical="top" wrapText="1" indent="1"/>
    </xf>
    <xf numFmtId="0" fontId="2" fillId="3" borderId="4" xfId="0" applyFont="1" applyFill="1" applyBorder="1" applyAlignment="1">
      <alignment horizontal="left" vertical="top" wrapText="1" indent="1"/>
    </xf>
    <xf numFmtId="0" fontId="2" fillId="3" borderId="5" xfId="0" applyFont="1" applyFill="1" applyBorder="1" applyAlignment="1">
      <alignment horizontal="left" vertical="top" wrapText="1" indent="1"/>
    </xf>
    <xf numFmtId="0" fontId="5" fillId="2" borderId="0" xfId="0" applyFont="1" applyFill="1" applyAlignment="1">
      <alignment horizontal="right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BreakPreview" topLeftCell="A4" zoomScaleNormal="100" zoomScaleSheetLayoutView="100" workbookViewId="0">
      <selection activeCell="D49" sqref="D49"/>
    </sheetView>
  </sheetViews>
  <sheetFormatPr defaultRowHeight="15" x14ac:dyDescent="0.25"/>
  <cols>
    <col min="1" max="1" width="28.5703125" customWidth="1"/>
    <col min="2" max="2" width="40.7109375" customWidth="1"/>
    <col min="3" max="4" width="18.28515625" bestFit="1" customWidth="1"/>
    <col min="5" max="5" width="18.28515625" customWidth="1"/>
  </cols>
  <sheetData>
    <row r="1" spans="1:5" ht="63.6" customHeight="1" x14ac:dyDescent="0.25">
      <c r="A1" s="32" t="s">
        <v>63</v>
      </c>
      <c r="B1" s="32"/>
      <c r="C1" s="32"/>
      <c r="D1" s="32"/>
      <c r="E1" s="32"/>
    </row>
    <row r="2" spans="1:5" ht="64.900000000000006" customHeight="1" x14ac:dyDescent="0.25">
      <c r="A2" s="33" t="s">
        <v>64</v>
      </c>
      <c r="B2" s="33"/>
      <c r="C2" s="33"/>
      <c r="D2" s="33"/>
      <c r="E2" s="33"/>
    </row>
    <row r="3" spans="1:5" ht="15.75" x14ac:dyDescent="0.25">
      <c r="A3" s="34" t="s">
        <v>0</v>
      </c>
      <c r="B3" s="34" t="s">
        <v>1</v>
      </c>
      <c r="C3" s="36" t="s">
        <v>2</v>
      </c>
      <c r="D3" s="37"/>
      <c r="E3" s="38"/>
    </row>
    <row r="4" spans="1:5" ht="15.75" x14ac:dyDescent="0.25">
      <c r="A4" s="35"/>
      <c r="B4" s="35"/>
      <c r="C4" s="1" t="s">
        <v>46</v>
      </c>
      <c r="D4" s="2" t="s">
        <v>47</v>
      </c>
      <c r="E4" s="3" t="s">
        <v>65</v>
      </c>
    </row>
    <row r="5" spans="1:5" ht="15.75" x14ac:dyDescent="0.25">
      <c r="A5" s="1">
        <v>1</v>
      </c>
      <c r="B5" s="1">
        <v>2</v>
      </c>
      <c r="C5" s="1">
        <v>3</v>
      </c>
      <c r="D5" s="2">
        <v>4</v>
      </c>
      <c r="E5" s="3">
        <v>5</v>
      </c>
    </row>
    <row r="6" spans="1:5" s="25" customFormat="1" ht="47.25" x14ac:dyDescent="0.25">
      <c r="A6" s="22" t="s">
        <v>66</v>
      </c>
      <c r="B6" s="23" t="s">
        <v>67</v>
      </c>
      <c r="C6" s="24">
        <f>SUM(C7,C12,C21,C30)</f>
        <v>3053587.9999999939</v>
      </c>
      <c r="D6" s="24">
        <f t="shared" ref="D6:E6" si="0">SUM(D7,D12,D21,D30)</f>
        <v>3683475.1999999969</v>
      </c>
      <c r="E6" s="24">
        <f t="shared" si="0"/>
        <v>72846.59999999404</v>
      </c>
    </row>
    <row r="7" spans="1:5" ht="31.5" x14ac:dyDescent="0.25">
      <c r="A7" s="4" t="s">
        <v>3</v>
      </c>
      <c r="B7" s="10" t="s">
        <v>4</v>
      </c>
      <c r="C7" s="5">
        <f>C8+C10</f>
        <v>697155</v>
      </c>
      <c r="D7" s="5">
        <f>D8+D10</f>
        <v>697155</v>
      </c>
      <c r="E7" s="5">
        <f>E8+E10</f>
        <v>697155</v>
      </c>
    </row>
    <row r="8" spans="1:5" ht="47.25" x14ac:dyDescent="0.25">
      <c r="A8" s="6" t="s">
        <v>5</v>
      </c>
      <c r="B8" s="18" t="s">
        <v>70</v>
      </c>
      <c r="C8" s="8">
        <f>C9</f>
        <v>21127155</v>
      </c>
      <c r="D8" s="8">
        <f>SUM(D9)</f>
        <v>23216700.5</v>
      </c>
      <c r="E8" s="8">
        <f>SUM(E9)</f>
        <v>24724310</v>
      </c>
    </row>
    <row r="9" spans="1:5" ht="63" x14ac:dyDescent="0.25">
      <c r="A9" s="6" t="s">
        <v>6</v>
      </c>
      <c r="B9" s="18" t="s">
        <v>71</v>
      </c>
      <c r="C9" s="8">
        <v>21127155</v>
      </c>
      <c r="D9" s="8">
        <v>23216700.5</v>
      </c>
      <c r="E9" s="8">
        <v>24724310</v>
      </c>
    </row>
    <row r="10" spans="1:5" ht="51" customHeight="1" x14ac:dyDescent="0.25">
      <c r="A10" s="6" t="s">
        <v>7</v>
      </c>
      <c r="B10" s="11" t="s">
        <v>62</v>
      </c>
      <c r="C10" s="8">
        <f>C11</f>
        <v>-20430000</v>
      </c>
      <c r="D10" s="8">
        <f>SUM(D11:D11)</f>
        <v>-22519545.5</v>
      </c>
      <c r="E10" s="8">
        <f>SUM(E11:E11)</f>
        <v>-24027155</v>
      </c>
    </row>
    <row r="11" spans="1:5" ht="63" x14ac:dyDescent="0.25">
      <c r="A11" s="6" t="s">
        <v>8</v>
      </c>
      <c r="B11" s="11" t="s">
        <v>9</v>
      </c>
      <c r="C11" s="8">
        <v>-20430000</v>
      </c>
      <c r="D11" s="8">
        <v>-22519545.5</v>
      </c>
      <c r="E11" s="8">
        <v>-24027155</v>
      </c>
    </row>
    <row r="12" spans="1:5" ht="47.25" x14ac:dyDescent="0.25">
      <c r="A12" s="4" t="s">
        <v>10</v>
      </c>
      <c r="B12" s="10" t="s">
        <v>50</v>
      </c>
      <c r="C12" s="5">
        <f>C13</f>
        <v>-697155</v>
      </c>
      <c r="D12" s="5">
        <f>D13</f>
        <v>-697155</v>
      </c>
      <c r="E12" s="5">
        <f t="shared" ref="E12" si="1">E13</f>
        <v>-697155</v>
      </c>
    </row>
    <row r="13" spans="1:5" s="21" customFormat="1" ht="63" x14ac:dyDescent="0.25">
      <c r="A13" s="17" t="s">
        <v>68</v>
      </c>
      <c r="B13" s="18" t="s">
        <v>69</v>
      </c>
      <c r="C13" s="8">
        <f>C14+C17</f>
        <v>-697155</v>
      </c>
      <c r="D13" s="8">
        <f t="shared" ref="D13:E13" si="2">D14+D17</f>
        <v>-697155</v>
      </c>
      <c r="E13" s="8">
        <f t="shared" si="2"/>
        <v>-697155</v>
      </c>
    </row>
    <row r="14" spans="1:5" ht="63" x14ac:dyDescent="0.25">
      <c r="A14" s="6" t="s">
        <v>11</v>
      </c>
      <c r="B14" s="18" t="s">
        <v>72</v>
      </c>
      <c r="C14" s="7">
        <f t="shared" ref="C14:E15" si="3">C15</f>
        <v>10620000</v>
      </c>
      <c r="D14" s="9">
        <f t="shared" si="3"/>
        <v>10560000</v>
      </c>
      <c r="E14" s="8">
        <f t="shared" si="3"/>
        <v>11220000</v>
      </c>
    </row>
    <row r="15" spans="1:5" ht="78.75" x14ac:dyDescent="0.25">
      <c r="A15" s="6" t="s">
        <v>12</v>
      </c>
      <c r="B15" s="18" t="s">
        <v>73</v>
      </c>
      <c r="C15" s="7">
        <f>C16</f>
        <v>10620000</v>
      </c>
      <c r="D15" s="9">
        <f t="shared" si="3"/>
        <v>10560000</v>
      </c>
      <c r="E15" s="8">
        <f t="shared" si="3"/>
        <v>11220000</v>
      </c>
    </row>
    <row r="16" spans="1:5" ht="65.25" customHeight="1" x14ac:dyDescent="0.25">
      <c r="A16" s="6" t="s">
        <v>13</v>
      </c>
      <c r="B16" s="26" t="s">
        <v>74</v>
      </c>
      <c r="C16" s="8">
        <v>10620000</v>
      </c>
      <c r="D16" s="12">
        <v>10560000</v>
      </c>
      <c r="E16" s="8">
        <v>11220000</v>
      </c>
    </row>
    <row r="17" spans="1:8" ht="78.75" x14ac:dyDescent="0.25">
      <c r="A17" s="6" t="s">
        <v>14</v>
      </c>
      <c r="B17" s="11" t="s">
        <v>49</v>
      </c>
      <c r="C17" s="7">
        <f>C18</f>
        <v>-11317155</v>
      </c>
      <c r="D17" s="7">
        <f>D18</f>
        <v>-11257155</v>
      </c>
      <c r="E17" s="7">
        <f>E18</f>
        <v>-11917155</v>
      </c>
    </row>
    <row r="18" spans="1:8" ht="78.75" x14ac:dyDescent="0.25">
      <c r="A18" s="6" t="s">
        <v>15</v>
      </c>
      <c r="B18" s="11" t="s">
        <v>48</v>
      </c>
      <c r="C18" s="7">
        <f>C19+C20</f>
        <v>-11317155</v>
      </c>
      <c r="D18" s="7">
        <f>+D19+D20</f>
        <v>-11257155</v>
      </c>
      <c r="E18" s="7">
        <f>+E19+E20</f>
        <v>-11917155</v>
      </c>
    </row>
    <row r="19" spans="1:8" ht="65.25" customHeight="1" x14ac:dyDescent="0.25">
      <c r="A19" s="6" t="s">
        <v>16</v>
      </c>
      <c r="B19" s="20" t="s">
        <v>75</v>
      </c>
      <c r="C19" s="8">
        <f>-C16</f>
        <v>-10620000</v>
      </c>
      <c r="D19" s="8">
        <f t="shared" ref="D19:E19" si="4">-D16</f>
        <v>-10560000</v>
      </c>
      <c r="E19" s="8">
        <f t="shared" si="4"/>
        <v>-11220000</v>
      </c>
    </row>
    <row r="20" spans="1:8" ht="64.5" customHeight="1" x14ac:dyDescent="0.25">
      <c r="A20" s="6" t="s">
        <v>17</v>
      </c>
      <c r="B20" s="20" t="s">
        <v>76</v>
      </c>
      <c r="C20" s="7">
        <v>-697155</v>
      </c>
      <c r="D20" s="7">
        <v>-697155</v>
      </c>
      <c r="E20" s="7">
        <v>-697155</v>
      </c>
    </row>
    <row r="21" spans="1:8" s="16" customFormat="1" ht="31.5" x14ac:dyDescent="0.25">
      <c r="A21" s="13" t="s">
        <v>18</v>
      </c>
      <c r="B21" s="14" t="s">
        <v>51</v>
      </c>
      <c r="C21" s="28">
        <f>C26+C22</f>
        <v>3053579.599999994</v>
      </c>
      <c r="D21" s="28">
        <f>D26+D22</f>
        <v>3681676.799999997</v>
      </c>
      <c r="E21" s="28">
        <f>E26+E22</f>
        <v>70839.09999999404</v>
      </c>
      <c r="H21" s="16">
        <v>84748780.200000003</v>
      </c>
    </row>
    <row r="22" spans="1:8" s="16" customFormat="1" ht="31.5" x14ac:dyDescent="0.25">
      <c r="A22" s="17" t="s">
        <v>19</v>
      </c>
      <c r="B22" s="18" t="s">
        <v>20</v>
      </c>
      <c r="C22" s="29">
        <f>C23</f>
        <v>-113542355.60000001</v>
      </c>
      <c r="D22" s="29">
        <f t="shared" ref="D22:E24" si="5">D23</f>
        <v>-112439873.5</v>
      </c>
      <c r="E22" s="29">
        <f t="shared" si="5"/>
        <v>-117809155.90000001</v>
      </c>
    </row>
    <row r="23" spans="1:8" s="16" customFormat="1" ht="31.5" x14ac:dyDescent="0.25">
      <c r="A23" s="17" t="s">
        <v>21</v>
      </c>
      <c r="B23" s="18" t="s">
        <v>22</v>
      </c>
      <c r="C23" s="29">
        <f>C24</f>
        <v>-113542355.60000001</v>
      </c>
      <c r="D23" s="29">
        <f t="shared" si="5"/>
        <v>-112439873.5</v>
      </c>
      <c r="E23" s="29">
        <f t="shared" si="5"/>
        <v>-117809155.90000001</v>
      </c>
    </row>
    <row r="24" spans="1:8" s="16" customFormat="1" ht="31.5" x14ac:dyDescent="0.25">
      <c r="A24" s="17" t="s">
        <v>61</v>
      </c>
      <c r="B24" s="18" t="s">
        <v>60</v>
      </c>
      <c r="C24" s="29">
        <f>C25</f>
        <v>-113542355.60000001</v>
      </c>
      <c r="D24" s="29">
        <f t="shared" si="5"/>
        <v>-112439873.5</v>
      </c>
      <c r="E24" s="29">
        <f t="shared" si="5"/>
        <v>-117809155.90000001</v>
      </c>
    </row>
    <row r="25" spans="1:8" s="16" customFormat="1" ht="47.25" x14ac:dyDescent="0.25">
      <c r="A25" s="17" t="s">
        <v>23</v>
      </c>
      <c r="B25" s="18" t="s">
        <v>24</v>
      </c>
      <c r="C25" s="29">
        <f>-(81565192.2+C8+C14+C32)</f>
        <v>-113542355.60000001</v>
      </c>
      <c r="D25" s="29">
        <f>-(78431374.6+D8+D14+D32)</f>
        <v>-112439873.5</v>
      </c>
      <c r="E25" s="29">
        <f>-(81632838.4+E8+E14+E32)</f>
        <v>-117809155.90000001</v>
      </c>
    </row>
    <row r="26" spans="1:8" s="16" customFormat="1" ht="31.5" x14ac:dyDescent="0.25">
      <c r="A26" s="17" t="s">
        <v>25</v>
      </c>
      <c r="B26" s="18" t="s">
        <v>26</v>
      </c>
      <c r="C26" s="29">
        <f>C27</f>
        <v>116595935.2</v>
      </c>
      <c r="D26" s="29">
        <f>D27</f>
        <v>116121550.3</v>
      </c>
      <c r="E26" s="29">
        <f t="shared" ref="D26:E28" si="6">E27</f>
        <v>117879995</v>
      </c>
    </row>
    <row r="27" spans="1:8" s="16" customFormat="1" ht="31.5" x14ac:dyDescent="0.25">
      <c r="A27" s="17" t="s">
        <v>27</v>
      </c>
      <c r="B27" s="18" t="s">
        <v>28</v>
      </c>
      <c r="C27" s="29">
        <f>C28</f>
        <v>116595935.2</v>
      </c>
      <c r="D27" s="29">
        <f t="shared" si="6"/>
        <v>116121550.3</v>
      </c>
      <c r="E27" s="29">
        <f t="shared" si="6"/>
        <v>117879995</v>
      </c>
    </row>
    <row r="28" spans="1:8" s="16" customFormat="1" ht="31.5" x14ac:dyDescent="0.25">
      <c r="A28" s="17" t="s">
        <v>59</v>
      </c>
      <c r="B28" s="18" t="s">
        <v>58</v>
      </c>
      <c r="C28" s="29">
        <f>C29</f>
        <v>116595935.2</v>
      </c>
      <c r="D28" s="29">
        <f t="shared" si="6"/>
        <v>116121550.3</v>
      </c>
      <c r="E28" s="29">
        <f t="shared" si="6"/>
        <v>117879995</v>
      </c>
    </row>
    <row r="29" spans="1:8" s="16" customFormat="1" ht="47.25" x14ac:dyDescent="0.25">
      <c r="A29" s="17" t="s">
        <v>29</v>
      </c>
      <c r="B29" s="18" t="s">
        <v>30</v>
      </c>
      <c r="C29" s="29">
        <f>(84618780.2-(C10+C17+C37))</f>
        <v>116595935.2</v>
      </c>
      <c r="D29" s="29">
        <f>(82114849.8-(D11+D18+D39))</f>
        <v>116121550.3</v>
      </c>
      <c r="E29" s="29">
        <f>(81705685-(E11+E18+E39))</f>
        <v>117879995</v>
      </c>
    </row>
    <row r="30" spans="1:8" s="16" customFormat="1" ht="47.25" x14ac:dyDescent="0.25">
      <c r="A30" s="13" t="s">
        <v>31</v>
      </c>
      <c r="B30" s="14" t="s">
        <v>32</v>
      </c>
      <c r="C30" s="15">
        <f>C31</f>
        <v>8.3999999999941792</v>
      </c>
      <c r="D30" s="15">
        <f t="shared" ref="D30:E30" si="7">D31</f>
        <v>1798.3999999999942</v>
      </c>
      <c r="E30" s="15">
        <f t="shared" si="7"/>
        <v>2007.5</v>
      </c>
    </row>
    <row r="31" spans="1:8" s="16" customFormat="1" ht="47.25" x14ac:dyDescent="0.25">
      <c r="A31" s="13" t="s">
        <v>33</v>
      </c>
      <c r="B31" s="14" t="s">
        <v>34</v>
      </c>
      <c r="C31" s="15">
        <f>C32+C37</f>
        <v>8.3999999999941792</v>
      </c>
      <c r="D31" s="15">
        <f>D32+D37</f>
        <v>1798.3999999999942</v>
      </c>
      <c r="E31" s="15">
        <f>E32+E37</f>
        <v>2007.5</v>
      </c>
    </row>
    <row r="32" spans="1:8" s="16" customFormat="1" ht="47.25" x14ac:dyDescent="0.25">
      <c r="A32" s="17" t="s">
        <v>35</v>
      </c>
      <c r="B32" s="18" t="s">
        <v>36</v>
      </c>
      <c r="C32" s="8">
        <f>C33+C35</f>
        <v>230008.4</v>
      </c>
      <c r="D32" s="8">
        <f t="shared" ref="D32:E32" si="8">D33+D35</f>
        <v>231798.39999999999</v>
      </c>
      <c r="E32" s="8">
        <f t="shared" si="8"/>
        <v>232007.5</v>
      </c>
    </row>
    <row r="33" spans="1:5" s="16" customFormat="1" ht="50.25" customHeight="1" x14ac:dyDescent="0.25">
      <c r="A33" s="17" t="s">
        <v>55</v>
      </c>
      <c r="B33" s="18" t="s">
        <v>54</v>
      </c>
      <c r="C33" s="8">
        <f>C34</f>
        <v>8.4</v>
      </c>
      <c r="D33" s="8">
        <f t="shared" ref="D33:E33" si="9">D34</f>
        <v>8.4</v>
      </c>
      <c r="E33" s="8">
        <f t="shared" si="9"/>
        <v>7.5</v>
      </c>
    </row>
    <row r="34" spans="1:5" s="16" customFormat="1" ht="78.75" x14ac:dyDescent="0.25">
      <c r="A34" s="17" t="s">
        <v>37</v>
      </c>
      <c r="B34" s="18" t="s">
        <v>38</v>
      </c>
      <c r="C34" s="8">
        <v>8.4</v>
      </c>
      <c r="D34" s="8">
        <v>8.4</v>
      </c>
      <c r="E34" s="8">
        <v>7.5</v>
      </c>
    </row>
    <row r="35" spans="1:5" s="16" customFormat="1" ht="78.75" x14ac:dyDescent="0.25">
      <c r="A35" s="17" t="s">
        <v>57</v>
      </c>
      <c r="B35" s="18" t="s">
        <v>56</v>
      </c>
      <c r="C35" s="8">
        <f>C36</f>
        <v>230000</v>
      </c>
      <c r="D35" s="8">
        <f t="shared" ref="D35:E35" si="10">D36</f>
        <v>231790</v>
      </c>
      <c r="E35" s="8">
        <f t="shared" si="10"/>
        <v>232000</v>
      </c>
    </row>
    <row r="36" spans="1:5" s="16" customFormat="1" ht="94.5" x14ac:dyDescent="0.25">
      <c r="A36" s="17" t="s">
        <v>39</v>
      </c>
      <c r="B36" s="18" t="s">
        <v>40</v>
      </c>
      <c r="C36" s="8">
        <v>230000</v>
      </c>
      <c r="D36" s="8">
        <v>231790</v>
      </c>
      <c r="E36" s="8">
        <v>232000</v>
      </c>
    </row>
    <row r="37" spans="1:5" s="16" customFormat="1" ht="47.25" x14ac:dyDescent="0.25">
      <c r="A37" s="17" t="s">
        <v>41</v>
      </c>
      <c r="B37" s="18" t="s">
        <v>42</v>
      </c>
      <c r="C37" s="8">
        <f>C38</f>
        <v>-230000</v>
      </c>
      <c r="D37" s="8">
        <f>D38</f>
        <v>-230000</v>
      </c>
      <c r="E37" s="8">
        <f t="shared" ref="E37" si="11">E38</f>
        <v>-230000</v>
      </c>
    </row>
    <row r="38" spans="1:5" s="16" customFormat="1" ht="63" x14ac:dyDescent="0.25">
      <c r="A38" s="17" t="s">
        <v>53</v>
      </c>
      <c r="B38" s="18" t="s">
        <v>52</v>
      </c>
      <c r="C38" s="8">
        <f>C39</f>
        <v>-230000</v>
      </c>
      <c r="D38" s="8">
        <f t="shared" ref="D38:E38" si="12">D39</f>
        <v>-230000</v>
      </c>
      <c r="E38" s="8">
        <f t="shared" si="12"/>
        <v>-230000</v>
      </c>
    </row>
    <row r="39" spans="1:5" s="16" customFormat="1" ht="82.5" customHeight="1" x14ac:dyDescent="0.25">
      <c r="A39" s="17" t="s">
        <v>43</v>
      </c>
      <c r="B39" s="18" t="s">
        <v>44</v>
      </c>
      <c r="C39" s="8">
        <v>-230000</v>
      </c>
      <c r="D39" s="8">
        <v>-230000</v>
      </c>
      <c r="E39" s="8">
        <v>-230000</v>
      </c>
    </row>
    <row r="40" spans="1:5" s="16" customFormat="1" ht="36.6" customHeight="1" x14ac:dyDescent="0.25">
      <c r="A40" s="30" t="s">
        <v>45</v>
      </c>
      <c r="B40" s="31"/>
      <c r="C40" s="19">
        <f>C7+C12+C21+C30</f>
        <v>3053587.9999999939</v>
      </c>
      <c r="D40" s="19">
        <f>D7+D12+D21+D30</f>
        <v>3683475.1999999969</v>
      </c>
      <c r="E40" s="19">
        <f>E7+E12+E21+E30</f>
        <v>72846.59999999404</v>
      </c>
    </row>
    <row r="44" spans="1:5" x14ac:dyDescent="0.25">
      <c r="C44" s="27"/>
      <c r="D44" s="27"/>
      <c r="E44" s="27"/>
    </row>
  </sheetData>
  <mergeCells count="6">
    <mergeCell ref="A40:B40"/>
    <mergeCell ref="A1:E1"/>
    <mergeCell ref="A2:E2"/>
    <mergeCell ref="A3:A4"/>
    <mergeCell ref="B3:B4"/>
    <mergeCell ref="C3:E3"/>
  </mergeCells>
  <pageMargins left="0.98425196850393704" right="0.34" top="0.49" bottom="0.51" header="0.34" footer="0.31496062992125984"/>
  <pageSetup paperSize="9" scale="70" fitToHeight="2" orientation="portrait" r:id="rId1"/>
  <headerFooter differentFirst="1">
    <oddHeader>&amp;C&amp;"Times New Roman,обычный"&amp;P</oddHeader>
    <oddFooter>&amp;L&amp;"Times New Roman,обычный"&amp;10&amp;Z&amp;F</oddFooter>
  </headerFooter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2020-12-29T06:51:04Z</dcterms:modified>
</cp:coreProperties>
</file>